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XC30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<sst xmlns="http://schemas.openxmlformats.org/spreadsheetml/2006/main" count="10" uniqueCount="7">
  <si>
    <t>Date</t>
  </si>
  <si>
    <t>WTI</t>
  </si>
  <si>
    <t>Crude oil spot prices( Source : Banco de México)</t>
  </si>
  <si>
    <t>From1996/1/2 to Present</t>
  </si>
  <si>
    <t>Latest 30days</t>
  </si>
  <si>
    <t>Latest 30days</t>
  </si>
  <si>
    <t>・・・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</si>
</sst>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/dd/yyyy"/>
    <numFmt numFmtId="185" formatCode="0.00_ "/>
  </numFmts>
  <fonts count="4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/>
    </xf>
    <xf numFmtId="4" fontId="5" fillId="0" borderId="0" xfId="0" applyNumberFormat="1" applyFont="1" applyAlignment="1">
      <alignment vertical="center"/>
    </xf>
    <xf numFmtId="185" fontId="5" fillId="0" borderId="10" xfId="0" applyNumberFormat="1" applyFont="1" applyBorder="1" applyAlignment="1">
      <alignment/>
    </xf>
    <xf numFmtId="185" fontId="5" fillId="0" borderId="11" xfId="0" applyNumberFormat="1" applyFont="1" applyBorder="1" applyAlignment="1">
      <alignment/>
    </xf>
    <xf numFmtId="185" fontId="5" fillId="0" borderId="12" xfId="0" applyNumberFormat="1" applyFont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right" vertical="center"/>
    </xf>
    <xf numFmtId="4" fontId="0" fillId="0" borderId="15" xfId="0" applyNumberFormat="1" applyBorder="1" applyAlignment="1">
      <alignment horizontal="right" vertical="center"/>
    </xf>
    <xf numFmtId="4" fontId="0" fillId="0" borderId="16" xfId="0" applyNumberForma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right" vertical="center"/>
    </xf>
    <xf numFmtId="184" fontId="2" fillId="0" borderId="19" xfId="0" applyNumberFormat="1" applyFont="1" applyBorder="1" applyAlignment="1">
      <alignment horizontal="right" vertical="center"/>
    </xf>
    <xf numFmtId="184" fontId="2" fillId="0" borderId="20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/>
    </xf>
    <xf numFmtId="184" fontId="5" fillId="0" borderId="11" xfId="0" applyNumberFormat="1" applyFont="1" applyBorder="1" applyAlignment="1">
      <alignment/>
    </xf>
    <xf numFmtId="184" fontId="5" fillId="0" borderId="12" xfId="0" applyNumberFormat="1" applyFont="1" applyBorder="1" applyAlignment="1">
      <alignment/>
    </xf>
    <xf numFmtId="184" fontId="27" fillId="0" borderId="19" xfId="0" applyNumberFormat="1" applyFont="1" applyBorder="1" applyAlignment="1">
      <alignment horizontal="center" vertical="center"/>
    </xf>
    <xf numFmtId="4" fontId="28" fillId="0" borderId="1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75"/>
          <c:y val="-0.009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825"/>
          <c:y val="0.12025"/>
          <c:w val="0.96075"/>
          <c:h val="0.8905"/>
        </c:manualLayout>
      </c:layout>
      <c:lineChart>
        <c:grouping val="standard"/>
        <c:varyColors val="0"/>
        <c:ser>
          <c:idx val="0"/>
          <c:order val="0"/>
          <c:tx>
            <c:strRef>
              <c:f>MXC30!$B$2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MXC30!$A$3:$A$45</c:f>
              <c:strCache/>
            </c:strRef>
          </c:cat>
          <c:val>
            <c:numRef>
              <c:f>MXC30!$B$3:$B$45</c:f>
              <c:numCache/>
            </c:numRef>
          </c:val>
          <c:smooth val="0"/>
        </c:ser>
        <c:marker val="1"/>
        <c:axId val="50062265"/>
        <c:axId val="47907202"/>
      </c:lineChart>
      <c:catAx>
        <c:axId val="50062265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07202"/>
        <c:crosses val="autoZero"/>
        <c:auto val="1"/>
        <c:lblOffset val="100"/>
        <c:noMultiLvlLbl val="0"/>
      </c:catAx>
      <c:valAx>
        <c:axId val="479072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0622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-0.0355"/>
          <c:y val="0.1365"/>
          <c:w val="0.9945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MXC30!$E$3</c:f>
              <c:strCache>
                <c:ptCount val="1"/>
                <c:pt idx="0">
                  <c:v>WTI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MXC30!$D$4:$D$33</c:f>
              <c:strCache/>
            </c:strRef>
          </c:cat>
          <c:val>
            <c:numRef>
              <c:f>MXC30!$E$4:$E$33</c:f>
              <c:numCache/>
            </c:numRef>
          </c:val>
          <c:smooth val="0"/>
        </c:ser>
        <c:marker val="1"/>
        <c:axId val="28511635"/>
        <c:axId val="55278124"/>
      </c:lineChart>
      <c:dateAx>
        <c:axId val="28511635"/>
        <c:scaling>
          <c:orientation val="minMax"/>
        </c:scaling>
        <c:axPos val="b"/>
        <c:delete val="0"/>
        <c:numFmt formatCode="mm/dd/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7812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552781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51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419100</xdr:colOff>
      <xdr:row>20</xdr:row>
      <xdr:rowOff>66675</xdr:rowOff>
    </xdr:from>
    <xdr:to>
      <xdr:col>14</xdr:col>
      <xdr:colOff>219075</xdr:colOff>
      <xdr:row>38</xdr:row>
      <xdr:rowOff>133350</xdr:rowOff>
    </xdr:to>
    <xdr:graphicFrame>
      <xdr:nvGraphicFramePr>
        <xdr:cNvPr id="1" name="グラフ 2"/>
        <xdr:cNvGraphicFramePr/>
      </xdr:nvGraphicFramePr>
      <xdr:xfrm>
        <a:off x="4924425" y="3409950"/>
        <a:ext cx="509587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2</xdr:row>
      <xdr:rowOff>85725</xdr:rowOff>
    </xdr:from>
    <xdr:to>
      <xdr:col>12</xdr:col>
      <xdr:colOff>571500</xdr:colOff>
      <xdr:row>17</xdr:row>
      <xdr:rowOff>133350</xdr:rowOff>
    </xdr:to>
    <xdr:graphicFrame>
      <xdr:nvGraphicFramePr>
        <xdr:cNvPr id="2" name="グラフ 2"/>
        <xdr:cNvGraphicFramePr/>
      </xdr:nvGraphicFramePr>
      <xdr:xfrm>
        <a:off x="4953000" y="485775"/>
        <a:ext cx="420052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6.57421875" style="0" bestFit="1" customWidth="1"/>
    <col min="2" max="2" width="22.421875" style="0" bestFit="1" customWidth="1"/>
    <col min="4" max="4" width="10.28125" style="0" bestFit="1" customWidth="1"/>
    <col min="6" max="6" width="6.28125" style="0" customWidth="1"/>
  </cols>
  <sheetData>
    <row r="1" ht="16.5" thickBot="1">
      <c r="A1" s="1" t="s">
        <v>2</v>
      </c>
    </row>
    <row r="2" spans="1:7" ht="15" thickBot="1">
      <c r="A2" s="12" t="s">
        <v>0</v>
      </c>
      <c r="B2" s="8" t="s">
        <v>1</v>
      </c>
      <c r="D2" s="2" t="s">
        <v>5</v>
      </c>
      <c r="E2" s="4"/>
      <c r="G2" s="2" t="s">
        <v>4</v>
      </c>
    </row>
    <row r="3" spans="1:5" ht="13.5" thickBot="1">
      <c r="A3" s="13">
        <v>35066</v>
      </c>
      <c r="B3" s="9">
        <v>19.81</v>
      </c>
      <c r="D3" s="12" t="s">
        <v>0</v>
      </c>
      <c r="E3" s="8" t="s">
        <v>1</v>
      </c>
    </row>
    <row r="4" spans="1:7" ht="12.75">
      <c r="A4" s="14">
        <v>35067</v>
      </c>
      <c r="B4" s="10">
        <v>19.89</v>
      </c>
      <c r="D4" s="16">
        <f>LARGE($A$3:$A$60650,30)</f>
        <v>42118</v>
      </c>
      <c r="E4" s="5">
        <f>VLOOKUP(D4,$A$3:$B$60650,2,FALSE)</f>
        <v>55.55</v>
      </c>
      <c r="G4" s="3"/>
    </row>
    <row r="5" spans="1:5" ht="12.75">
      <c r="A5" s="14">
        <v>35068</v>
      </c>
      <c r="B5" s="10">
        <v>19.91</v>
      </c>
      <c r="D5" s="16">
        <f>LARGE($A$3:$A$60650,29)</f>
        <v>42121</v>
      </c>
      <c r="E5" s="6">
        <f>VLOOKUP(D5,$A$3:$B$60650,2,FALSE)</f>
        <v>56.99</v>
      </c>
    </row>
    <row r="6" spans="1:5" ht="12.75">
      <c r="A6" s="14">
        <v>35069</v>
      </c>
      <c r="B6" s="10">
        <v>20.26</v>
      </c>
      <c r="D6" s="17">
        <f>LARGE($A$3:$A$60650,28)</f>
        <v>42122</v>
      </c>
      <c r="E6" s="6">
        <f>VLOOKUP(D6,$A$3:$B$60650,2,FALSE)</f>
        <v>57.06</v>
      </c>
    </row>
    <row r="7" spans="1:5" ht="12.75">
      <c r="A7" s="14">
        <v>35072</v>
      </c>
      <c r="B7" s="10">
        <v>20.26</v>
      </c>
      <c r="D7" s="17">
        <f>LARGE($A$3:$A$60650,27)</f>
        <v>42123</v>
      </c>
      <c r="E7" s="6">
        <f>VLOOKUP(D7,$A$3:$B$60650,2,FALSE)</f>
        <v>58.58</v>
      </c>
    </row>
    <row r="8" spans="1:5" ht="12.75">
      <c r="A8" s="14">
        <v>35073</v>
      </c>
      <c r="B8" s="10">
        <v>19.95</v>
      </c>
      <c r="D8" s="17">
        <f>LARGE($A$3:$A$60650,26)</f>
        <v>42124</v>
      </c>
      <c r="E8" s="6">
        <f>VLOOKUP(D8,$A$3:$B$60650,2,FALSE)</f>
        <v>59.63</v>
      </c>
    </row>
    <row r="9" spans="1:5" ht="12.75">
      <c r="A9" s="14">
        <v>35074</v>
      </c>
      <c r="B9" s="10">
        <v>19.67</v>
      </c>
      <c r="D9" s="17">
        <f>LARGE($A$3:$A$60650,25)</f>
        <v>42125</v>
      </c>
      <c r="E9" s="6">
        <f>VLOOKUP(D9,$A$3:$B$60650,2,FALSE)</f>
        <v>59.15</v>
      </c>
    </row>
    <row r="10" spans="1:5" ht="12.75">
      <c r="A10" s="14">
        <v>35075</v>
      </c>
      <c r="B10" s="10">
        <v>18.79</v>
      </c>
      <c r="D10" s="17">
        <f>LARGE($A$3:$A$60650,24)</f>
        <v>42128</v>
      </c>
      <c r="E10" s="6">
        <f>VLOOKUP(D10,$A$3:$B$60650,2,FALSE)</f>
        <v>58.93</v>
      </c>
    </row>
    <row r="11" spans="1:5" ht="12.75">
      <c r="A11" s="14">
        <v>35076</v>
      </c>
      <c r="B11" s="10">
        <v>18.25</v>
      </c>
      <c r="D11" s="17">
        <f>LARGE($A$3:$A$60650,23)</f>
        <v>42129</v>
      </c>
      <c r="E11" s="6">
        <f>VLOOKUP(D11,$A$3:$B$60650,2,FALSE)</f>
        <v>60.4</v>
      </c>
    </row>
    <row r="12" spans="1:5" ht="12.75">
      <c r="A12" s="14">
        <v>35079</v>
      </c>
      <c r="B12" s="10">
        <v>18.38</v>
      </c>
      <c r="D12" s="17">
        <f>LARGE($A$3:$A$60650,22)</f>
        <v>42130</v>
      </c>
      <c r="E12" s="6">
        <f>VLOOKUP(D12,$A$3:$B$60650,2,FALSE)</f>
        <v>60.93</v>
      </c>
    </row>
    <row r="13" spans="1:5" ht="12.75">
      <c r="A13" s="14"/>
      <c r="B13" s="10"/>
      <c r="D13" s="17">
        <f>LARGE($A$3:$A$60650,21)</f>
        <v>42131</v>
      </c>
      <c r="E13" s="6">
        <f>VLOOKUP(D13,$A$3:$B$60650,2,FALSE)</f>
        <v>58.94</v>
      </c>
    </row>
    <row r="14" spans="1:5" ht="12.75">
      <c r="A14" s="19" t="s">
        <v>6</v>
      </c>
      <c r="B14" s="20" t="s">
        <v>6</v>
      </c>
      <c r="D14" s="17">
        <f>LARGE($A$3:$A$60650,20)</f>
        <v>42132</v>
      </c>
      <c r="E14" s="6">
        <f>VLOOKUP(D14,$A$3:$B$60650,2,FALSE)</f>
        <v>59.39</v>
      </c>
    </row>
    <row r="15" spans="1:5" ht="12.75">
      <c r="A15" s="14"/>
      <c r="B15" s="10"/>
      <c r="D15" s="17">
        <f>LARGE($A$3:$A$60650,19)</f>
        <v>42135</v>
      </c>
      <c r="E15" s="6">
        <f>VLOOKUP(D15,$A$3:$B$60650,2,FALSE)</f>
        <v>59.25</v>
      </c>
    </row>
    <row r="16" spans="1:5" ht="12.75">
      <c r="A16" s="14">
        <v>42118</v>
      </c>
      <c r="B16" s="10">
        <v>55.55</v>
      </c>
      <c r="D16" s="17">
        <f>LARGE($A$3:$A$60650,18)</f>
        <v>42136</v>
      </c>
      <c r="E16" s="6">
        <f>VLOOKUP(D16,$A$3:$B$60650,2,FALSE)</f>
        <v>60.75</v>
      </c>
    </row>
    <row r="17" spans="1:5" ht="12.75">
      <c r="A17" s="14">
        <v>42121</v>
      </c>
      <c r="B17" s="10">
        <v>56.99</v>
      </c>
      <c r="D17" s="17">
        <f>LARGE($A$3:$A$60650,17)</f>
        <v>42138</v>
      </c>
      <c r="E17" s="6">
        <f>VLOOKUP(D17,$A$3:$B$60650,2,FALSE)</f>
        <v>59.88</v>
      </c>
    </row>
    <row r="18" spans="1:5" ht="12.75">
      <c r="A18" s="14">
        <v>42122</v>
      </c>
      <c r="B18" s="10">
        <v>57.06</v>
      </c>
      <c r="D18" s="17">
        <f>LARGE($A$3:$A$60650,16)</f>
        <v>42139</v>
      </c>
      <c r="E18" s="6">
        <f>VLOOKUP(D18,$A$3:$B$60650,2,FALSE)</f>
        <v>59.69</v>
      </c>
    </row>
    <row r="19" spans="1:5" ht="12.75">
      <c r="A19" s="14">
        <v>42123</v>
      </c>
      <c r="B19" s="10">
        <v>58.58</v>
      </c>
      <c r="D19" s="17">
        <f>LARGE($A$3:$A$60650,15)</f>
        <v>42142</v>
      </c>
      <c r="E19" s="6">
        <f>VLOOKUP(D19,$A$3:$B$60650,2,FALSE)</f>
        <v>59.43</v>
      </c>
    </row>
    <row r="20" spans="1:7" ht="14.25">
      <c r="A20" s="14">
        <v>42124</v>
      </c>
      <c r="B20" s="10">
        <v>59.63</v>
      </c>
      <c r="D20" s="17">
        <f>LARGE($A$3:$A$60650,14)</f>
        <v>42143</v>
      </c>
      <c r="E20" s="6">
        <f>VLOOKUP(D20,$A$3:$B$60650,2,FALSE)</f>
        <v>57.26</v>
      </c>
      <c r="G20" s="2" t="s">
        <v>3</v>
      </c>
    </row>
    <row r="21" spans="1:5" ht="12.75">
      <c r="A21" s="14">
        <v>42125</v>
      </c>
      <c r="B21" s="10">
        <v>59.15</v>
      </c>
      <c r="D21" s="17">
        <f>LARGE($A$3:$A$60650,13)</f>
        <v>42144</v>
      </c>
      <c r="E21" s="6">
        <f>VLOOKUP(D21,$A$3:$B$60650,2,FALSE)</f>
        <v>58.48</v>
      </c>
    </row>
    <row r="22" spans="1:5" ht="12.75">
      <c r="A22" s="14">
        <v>42128</v>
      </c>
      <c r="B22" s="10">
        <v>58.93</v>
      </c>
      <c r="D22" s="17">
        <f>LARGE($A$3:$A$60650,12)</f>
        <v>42145</v>
      </c>
      <c r="E22" s="6">
        <f>VLOOKUP(D22,$A$3:$B$60650,2,FALSE)</f>
        <v>59.97</v>
      </c>
    </row>
    <row r="23" spans="1:5" ht="12.75">
      <c r="A23" s="14">
        <v>42129</v>
      </c>
      <c r="B23" s="10">
        <v>60.4</v>
      </c>
      <c r="D23" s="17">
        <f>LARGE($A$3:$A$60650,11)</f>
        <v>42146</v>
      </c>
      <c r="E23" s="6">
        <f>VLOOKUP(D23,$A$3:$B$60650,2,FALSE)</f>
        <v>59.02</v>
      </c>
    </row>
    <row r="24" spans="1:5" ht="12.75">
      <c r="A24" s="14">
        <v>42130</v>
      </c>
      <c r="B24" s="10">
        <v>60.93</v>
      </c>
      <c r="D24" s="17">
        <f>LARGE($A$3:$A$60650,10)</f>
        <v>42149</v>
      </c>
      <c r="E24" s="6">
        <f>VLOOKUP(D24,$A$3:$B$60650,2,FALSE)</f>
        <v>59.02</v>
      </c>
    </row>
    <row r="25" spans="1:5" ht="12.75">
      <c r="A25" s="14">
        <v>42131</v>
      </c>
      <c r="B25" s="10">
        <v>58.94</v>
      </c>
      <c r="D25" s="17">
        <f>LARGE($A$3:$A$60650,9)</f>
        <v>42150</v>
      </c>
      <c r="E25" s="6">
        <f>VLOOKUP(D25,$A$3:$B$60650,2,FALSE)</f>
        <v>58.03</v>
      </c>
    </row>
    <row r="26" spans="1:5" ht="12.75">
      <c r="A26" s="14">
        <v>42132</v>
      </c>
      <c r="B26" s="10">
        <v>59.39</v>
      </c>
      <c r="D26" s="17">
        <f>LARGE($A$3:$A$60650,8)</f>
        <v>42151</v>
      </c>
      <c r="E26" s="6">
        <f>VLOOKUP(D26,$A$3:$B$60650,2,FALSE)</f>
        <v>57.51</v>
      </c>
    </row>
    <row r="27" spans="1:5" ht="12.75">
      <c r="A27" s="14">
        <v>42135</v>
      </c>
      <c r="B27" s="10">
        <v>59.25</v>
      </c>
      <c r="D27" s="17">
        <f>LARGE($A$3:$A$60650,7)</f>
        <v>42152</v>
      </c>
      <c r="E27" s="6">
        <f>VLOOKUP(D27,$A$3:$B$60650,2,FALSE)</f>
        <v>57.68</v>
      </c>
    </row>
    <row r="28" spans="1:5" ht="12.75">
      <c r="A28" s="14">
        <v>42136</v>
      </c>
      <c r="B28" s="10">
        <v>60.75</v>
      </c>
      <c r="D28" s="17">
        <f>LARGE($A$3:$A$60650,6)</f>
        <v>42153</v>
      </c>
      <c r="E28" s="6">
        <f>VLOOKUP(D28,$A$3:$B$60650,2,FALSE)</f>
        <v>60.3</v>
      </c>
    </row>
    <row r="29" spans="1:5" ht="12.75">
      <c r="A29" s="14">
        <v>42138</v>
      </c>
      <c r="B29" s="10">
        <v>59.88</v>
      </c>
      <c r="D29" s="17">
        <f>LARGE($A$3:$A$60650,5)</f>
        <v>42156</v>
      </c>
      <c r="E29" s="6">
        <f>VLOOKUP(D29,$A$3:$B$60650,2,FALSE)</f>
        <v>60.2</v>
      </c>
    </row>
    <row r="30" spans="1:5" ht="12.75">
      <c r="A30" s="14">
        <v>42139</v>
      </c>
      <c r="B30" s="10">
        <v>59.69</v>
      </c>
      <c r="D30" s="17">
        <f>LARGE($A$3:$A$60650,4)</f>
        <v>42157</v>
      </c>
      <c r="E30" s="6">
        <f>VLOOKUP(D30,$A$3:$B$60650,2,FALSE)</f>
        <v>61.26</v>
      </c>
    </row>
    <row r="31" spans="1:5" ht="12.75">
      <c r="A31" s="14">
        <v>42142</v>
      </c>
      <c r="B31" s="10">
        <v>59.43</v>
      </c>
      <c r="D31" s="17">
        <f>LARGE($A$3:$A$60650,3)</f>
        <v>42158</v>
      </c>
      <c r="E31" s="6">
        <f>VLOOKUP(D31,$A$3:$B$60650,2,FALSE)</f>
        <v>59.64</v>
      </c>
    </row>
    <row r="32" spans="1:5" ht="12.75">
      <c r="A32" s="14">
        <v>42143</v>
      </c>
      <c r="B32" s="10">
        <v>57.26</v>
      </c>
      <c r="D32" s="17">
        <f>LARGE($A$3:$A$60650,2)</f>
        <v>42159</v>
      </c>
      <c r="E32" s="6">
        <f>VLOOKUP(D32,$A$3:$B$60650,2,FALSE)</f>
        <v>58</v>
      </c>
    </row>
    <row r="33" spans="1:5" ht="13.5" thickBot="1">
      <c r="A33" s="14">
        <v>42144</v>
      </c>
      <c r="B33" s="10">
        <v>58.48</v>
      </c>
      <c r="D33" s="18">
        <f>LARGE($A$3:$A$60650,1)</f>
        <v>42160</v>
      </c>
      <c r="E33" s="7">
        <f>VLOOKUP(D33,$A$3:$B$60650,2,FALSE)</f>
        <v>59.13</v>
      </c>
    </row>
    <row r="34" spans="1:2" ht="12.75">
      <c r="A34" s="14">
        <v>42145</v>
      </c>
      <c r="B34" s="10">
        <v>59.97</v>
      </c>
    </row>
    <row r="35" spans="1:2" ht="12.75">
      <c r="A35" s="14">
        <v>42146</v>
      </c>
      <c r="B35" s="10">
        <v>59.02</v>
      </c>
    </row>
    <row r="36" spans="1:2" ht="12.75">
      <c r="A36" s="14">
        <v>42149</v>
      </c>
      <c r="B36" s="10">
        <v>59.02</v>
      </c>
    </row>
    <row r="37" spans="1:2" ht="12.75">
      <c r="A37" s="14">
        <v>42150</v>
      </c>
      <c r="B37" s="10">
        <v>58.03</v>
      </c>
    </row>
    <row r="38" spans="1:2" ht="12.75">
      <c r="A38" s="14">
        <v>42151</v>
      </c>
      <c r="B38" s="10">
        <v>57.51</v>
      </c>
    </row>
    <row r="39" spans="1:2" ht="12.75">
      <c r="A39" s="14">
        <v>42152</v>
      </c>
      <c r="B39" s="10">
        <v>57.68</v>
      </c>
    </row>
    <row r="40" spans="1:2" ht="12.75">
      <c r="A40" s="14">
        <v>42153</v>
      </c>
      <c r="B40" s="10">
        <v>60.3</v>
      </c>
    </row>
    <row r="41" spans="1:2" ht="12.75">
      <c r="A41" s="14">
        <v>42156</v>
      </c>
      <c r="B41" s="10">
        <v>60.2</v>
      </c>
    </row>
    <row r="42" spans="1:2" ht="12.75">
      <c r="A42" s="14">
        <v>42157</v>
      </c>
      <c r="B42" s="10">
        <v>61.26</v>
      </c>
    </row>
    <row r="43" spans="1:2" ht="12.75">
      <c r="A43" s="14">
        <v>42158</v>
      </c>
      <c r="B43" s="10">
        <v>59.64</v>
      </c>
    </row>
    <row r="44" spans="1:2" ht="12.75">
      <c r="A44" s="14">
        <v>42159</v>
      </c>
      <c r="B44" s="10">
        <v>58</v>
      </c>
    </row>
    <row r="45" spans="1:2" ht="13.5" thickBot="1">
      <c r="A45" s="15">
        <v>42160</v>
      </c>
      <c r="B45" s="11">
        <v>59.13</v>
      </c>
    </row>
  </sheetData>
  <sheetProtection/>
  <printOptions/>
  <pageMargins left="0.787" right="0.787" top="0.984" bottom="0.984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index</dc:creator>
  <cp:keywords/>
  <dc:description/>
  <cp:lastModifiedBy>er</cp:lastModifiedBy>
  <dcterms:created xsi:type="dcterms:W3CDTF">2015-05-13T00:39:22Z</dcterms:created>
  <dcterms:modified xsi:type="dcterms:W3CDTF">2015-07-02T01:22:36Z</dcterms:modified>
  <cp:category/>
  <cp:version/>
  <cp:contentType/>
  <cp:contentStatus/>
</cp:coreProperties>
</file>