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2795" windowHeight="8670" activeTab="0"/>
  </bookViews>
  <sheets>
    <sheet name="BR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<sst xmlns="http://schemas.openxmlformats.org/spreadsheetml/2006/main" count="71" uniqueCount="67">
  <si>
    <t>Date</t>
  </si>
  <si>
    <t>02/07/1996</t>
  </si>
  <si>
    <t>03/07/1996</t>
  </si>
  <si>
    <t>04/07/1996</t>
  </si>
  <si>
    <t>05/07/1996</t>
  </si>
  <si>
    <t>08/07/1996</t>
  </si>
  <si>
    <t>09/07/1996</t>
  </si>
  <si>
    <t>10/07/1996</t>
  </si>
  <si>
    <t>11/07/1996</t>
  </si>
  <si>
    <t>12/07/1996</t>
  </si>
  <si>
    <t>Interest rate - Selic target - % p.y.</t>
  </si>
  <si>
    <t xml:space="preserve">02/04/2015 </t>
  </si>
  <si>
    <t xml:space="preserve">03/04/2015 </t>
  </si>
  <si>
    <t xml:space="preserve">04/04/2015 </t>
  </si>
  <si>
    <t xml:space="preserve">05/04/2015 </t>
  </si>
  <si>
    <t xml:space="preserve">06/04/2015 </t>
  </si>
  <si>
    <t xml:space="preserve">07/04/2015 </t>
  </si>
  <si>
    <t xml:space="preserve">08/04/2015 </t>
  </si>
  <si>
    <t xml:space="preserve">09/04/2015 </t>
  </si>
  <si>
    <t xml:space="preserve">10/04/2015 </t>
  </si>
  <si>
    <t xml:space="preserve">11/04/2015 </t>
  </si>
  <si>
    <t xml:space="preserve">12/04/2015 </t>
  </si>
  <si>
    <t xml:space="preserve">13/04/2015 </t>
  </si>
  <si>
    <t xml:space="preserve">14/04/2015 </t>
  </si>
  <si>
    <t xml:space="preserve">15/04/2015 </t>
  </si>
  <si>
    <t xml:space="preserve">16/04/2015 </t>
  </si>
  <si>
    <t xml:space="preserve">17/04/2015 </t>
  </si>
  <si>
    <t xml:space="preserve">18/04/2015 </t>
  </si>
  <si>
    <t xml:space="preserve">19/04/2015 </t>
  </si>
  <si>
    <t xml:space="preserve">20/04/2015 </t>
  </si>
  <si>
    <t xml:space="preserve">21/04/2015 </t>
  </si>
  <si>
    <t xml:space="preserve">22/04/2015 </t>
  </si>
  <si>
    <t xml:space="preserve">23/04/2015 </t>
  </si>
  <si>
    <t xml:space="preserve">24/04/2015 </t>
  </si>
  <si>
    <t xml:space="preserve">25/04/2015 </t>
  </si>
  <si>
    <t xml:space="preserve">26/04/2015 </t>
  </si>
  <si>
    <t xml:space="preserve">27/04/2015 </t>
  </si>
  <si>
    <t xml:space="preserve">28/04/2015 </t>
  </si>
  <si>
    <t xml:space="preserve">29/04/2015 </t>
  </si>
  <si>
    <t xml:space="preserve">30/04/2015 </t>
  </si>
  <si>
    <t xml:space="preserve">01/05/2015 </t>
  </si>
  <si>
    <t xml:space="preserve">02/05/2015 </t>
  </si>
  <si>
    <t xml:space="preserve">03/05/2015 </t>
  </si>
  <si>
    <t xml:space="preserve">04/05/2015 </t>
  </si>
  <si>
    <t xml:space="preserve">05/05/2015 </t>
  </si>
  <si>
    <t xml:space="preserve">06/05/2015 </t>
  </si>
  <si>
    <t xml:space="preserve">07/05/2015 </t>
  </si>
  <si>
    <t xml:space="preserve">08/05/2015 </t>
  </si>
  <si>
    <t xml:space="preserve">09/05/2015 </t>
  </si>
  <si>
    <t xml:space="preserve">10/05/2015 </t>
  </si>
  <si>
    <t xml:space="preserve">11/05/2015 </t>
  </si>
  <si>
    <t xml:space="preserve">12/05/2015 </t>
  </si>
  <si>
    <t xml:space="preserve">13/05/2015 </t>
  </si>
  <si>
    <t xml:space="preserve">14/05/2015 </t>
  </si>
  <si>
    <t xml:space="preserve">15/05/2015 </t>
  </si>
  <si>
    <t xml:space="preserve">16/05/2015 </t>
  </si>
  <si>
    <t xml:space="preserve">17/05/2015 </t>
  </si>
  <si>
    <t xml:space="preserve">18/05/2015 </t>
  </si>
  <si>
    <t xml:space="preserve">19/05/2015 </t>
  </si>
  <si>
    <t xml:space="preserve">20/05/2015 </t>
  </si>
  <si>
    <t xml:space="preserve">21/05/2015 </t>
  </si>
  <si>
    <t xml:space="preserve">22/05/2015 </t>
  </si>
  <si>
    <t xml:space="preserve">23/05/2015 </t>
  </si>
  <si>
    <t>Latest 30days</t>
  </si>
  <si>
    <t>01/07/1996</t>
  </si>
  <si>
    <t>From 01/07/1996 to Present</t>
  </si>
  <si>
    <t>・・・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</si>
</sst>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[$-F800]dddd\,\ mmmm\ dd\,\ yyyy"/>
    <numFmt numFmtId="184" formatCode="d/m/yy;@"/>
    <numFmt numFmtId="185" formatCode="dd/mm/yyyy;@"/>
    <numFmt numFmtId="186" formatCode="yyyy/mm/dd"/>
    <numFmt numFmtId="187" formatCode="mmm\-yyyy"/>
    <numFmt numFmtId="188" formatCode="mm/dd/yy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83" fontId="2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left" vertical="center"/>
    </xf>
    <xf numFmtId="4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188" fontId="6" fillId="0" borderId="12" xfId="0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-0.02225"/>
          <c:y val="0.1285"/>
          <c:w val="0.994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'BR1'!$E$2</c:f>
              <c:strCache>
                <c:ptCount val="1"/>
                <c:pt idx="0">
                  <c:v>Interest rate - Selic target - % p.y.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'BR1'!$D$3:$D$32</c:f>
              <c:strCache/>
            </c:strRef>
          </c:cat>
          <c:val>
            <c:numRef>
              <c:f>'BR1'!$E$3:$E$32</c:f>
              <c:numCache/>
            </c:numRef>
          </c:val>
          <c:smooth val="0"/>
        </c:ser>
        <c:marker val="1"/>
        <c:axId val="29958577"/>
        <c:axId val="1191738"/>
      </c:lineChart>
      <c:dateAx>
        <c:axId val="29958577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173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191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58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.10025"/>
          <c:w val="0.9807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'BR1'!$B$1</c:f>
              <c:strCache>
                <c:ptCount val="1"/>
                <c:pt idx="0">
                  <c:v>Interest rate - Selic target - % p.y.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'BR1'!$A$2:$A$66</c:f>
              <c:strCache/>
            </c:strRef>
          </c:cat>
          <c:val>
            <c:numRef>
              <c:f>'BR1'!$B$2:$B$66</c:f>
              <c:numCache/>
            </c:numRef>
          </c:val>
          <c:smooth val="0"/>
        </c:ser>
        <c:marker val="1"/>
        <c:axId val="10725643"/>
        <c:axId val="29421924"/>
      </c:line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21924"/>
        <c:crosses val="autoZero"/>
        <c:auto val="1"/>
        <c:lblOffset val="100"/>
        <c:tickLblSkip val="2"/>
        <c:noMultiLvlLbl val="0"/>
      </c:catAx>
      <c:valAx>
        <c:axId val="29421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5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76200</xdr:rowOff>
    </xdr:from>
    <xdr:to>
      <xdr:col>12</xdr:col>
      <xdr:colOff>9525</xdr:colOff>
      <xdr:row>17</xdr:row>
      <xdr:rowOff>142875</xdr:rowOff>
    </xdr:to>
    <xdr:graphicFrame>
      <xdr:nvGraphicFramePr>
        <xdr:cNvPr id="1" name="グラフ 3"/>
        <xdr:cNvGraphicFramePr/>
      </xdr:nvGraphicFramePr>
      <xdr:xfrm>
        <a:off x="4714875" y="838200"/>
        <a:ext cx="4076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20</xdr:row>
      <xdr:rowOff>66675</xdr:rowOff>
    </xdr:from>
    <xdr:to>
      <xdr:col>16</xdr:col>
      <xdr:colOff>266700</xdr:colOff>
      <xdr:row>39</xdr:row>
      <xdr:rowOff>152400</xdr:rowOff>
    </xdr:to>
    <xdr:graphicFrame>
      <xdr:nvGraphicFramePr>
        <xdr:cNvPr id="2" name="グラフ 2"/>
        <xdr:cNvGraphicFramePr/>
      </xdr:nvGraphicFramePr>
      <xdr:xfrm>
        <a:off x="4686300" y="3924300"/>
        <a:ext cx="71056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12.50390625" style="7" customWidth="1"/>
    <col min="3" max="3" width="6.50390625" style="0" customWidth="1"/>
    <col min="5" max="5" width="14.375" style="0" customWidth="1"/>
    <col min="6" max="6" width="5.25390625" style="0" customWidth="1"/>
  </cols>
  <sheetData>
    <row r="1" spans="1:5" ht="36.75" thickBot="1">
      <c r="A1" s="1" t="s">
        <v>0</v>
      </c>
      <c r="B1" s="11" t="s">
        <v>10</v>
      </c>
      <c r="D1" s="16" t="s">
        <v>63</v>
      </c>
      <c r="E1" s="3"/>
    </row>
    <row r="2" spans="1:7" ht="23.25" thickBot="1">
      <c r="A2" s="2" t="s">
        <v>64</v>
      </c>
      <c r="B2" s="12">
        <v>1.9</v>
      </c>
      <c r="D2" s="18" t="s">
        <v>0</v>
      </c>
      <c r="E2" s="19" t="s">
        <v>10</v>
      </c>
      <c r="G2" s="16" t="s">
        <v>63</v>
      </c>
    </row>
    <row r="3" spans="1:5" ht="13.5">
      <c r="A3" s="2" t="s">
        <v>1</v>
      </c>
      <c r="B3" s="12">
        <v>1.9</v>
      </c>
      <c r="D3" s="20">
        <f>LARGE($A$2:$A$60422,30)</f>
        <v>41674</v>
      </c>
      <c r="E3" s="4">
        <f>VLOOKUP(D3,$A$2:$B$60422,2,FALSE)</f>
        <v>10.5</v>
      </c>
    </row>
    <row r="4" spans="1:7" ht="13.5">
      <c r="A4" s="2" t="s">
        <v>2</v>
      </c>
      <c r="B4" s="12">
        <v>1.9</v>
      </c>
      <c r="D4" s="21">
        <f>LARGE($A$2:$A$60422,29)</f>
        <v>41675</v>
      </c>
      <c r="E4" s="5">
        <f>VLOOKUP(D4,$A$2:$B$60422,2,FALSE)</f>
        <v>10.5</v>
      </c>
      <c r="G4" s="17"/>
    </row>
    <row r="5" spans="1:5" ht="13.5">
      <c r="A5" s="2" t="s">
        <v>3</v>
      </c>
      <c r="B5" s="12">
        <v>1.9</v>
      </c>
      <c r="D5" s="21">
        <f>LARGE($A$2:$A$60422,28)</f>
        <v>41676</v>
      </c>
      <c r="E5" s="5">
        <f>VLOOKUP(D5,$A$2:$B$60422,2,FALSE)</f>
        <v>10.5</v>
      </c>
    </row>
    <row r="6" spans="1:5" ht="13.5">
      <c r="A6" s="2" t="s">
        <v>4</v>
      </c>
      <c r="B6" s="12">
        <v>1.9</v>
      </c>
      <c r="D6" s="21">
        <f>LARGE($A$2:$A$60422,27)</f>
        <v>41677</v>
      </c>
      <c r="E6" s="5">
        <f>VLOOKUP(D6,$A$2:$B$60422,2,FALSE)</f>
        <v>10.5</v>
      </c>
    </row>
    <row r="7" spans="1:5" ht="13.5">
      <c r="A7" s="2" t="s">
        <v>5</v>
      </c>
      <c r="B7" s="12">
        <v>1.9</v>
      </c>
      <c r="D7" s="21">
        <f>LARGE($A$2:$A$60422,26)</f>
        <v>41678</v>
      </c>
      <c r="E7" s="5">
        <f>VLOOKUP(D7,$A$2:$B$60422,2,FALSE)</f>
        <v>10.5</v>
      </c>
    </row>
    <row r="8" spans="1:5" ht="13.5">
      <c r="A8" s="2" t="s">
        <v>6</v>
      </c>
      <c r="B8" s="12">
        <v>1.9</v>
      </c>
      <c r="D8" s="21">
        <f>LARGE($A$2:$A$60422,25)</f>
        <v>41679</v>
      </c>
      <c r="E8" s="5">
        <f>VLOOKUP(D8,$A$2:$B$60422,2,FALSE)</f>
        <v>10.5</v>
      </c>
    </row>
    <row r="9" spans="1:5" ht="13.5">
      <c r="A9" s="2" t="s">
        <v>7</v>
      </c>
      <c r="B9" s="12">
        <v>1.9</v>
      </c>
      <c r="D9" s="21">
        <f>LARGE($A$2:$A$60422,24)</f>
        <v>41680</v>
      </c>
      <c r="E9" s="5">
        <f>VLOOKUP(D9,$A$2:$B$60422,2,FALSE)</f>
        <v>10.5</v>
      </c>
    </row>
    <row r="10" spans="1:5" ht="13.5">
      <c r="A10" s="2" t="s">
        <v>8</v>
      </c>
      <c r="B10" s="12">
        <v>1.9</v>
      </c>
      <c r="D10" s="21">
        <f>LARGE($A$2:$A$60422,23)</f>
        <v>41681</v>
      </c>
      <c r="E10" s="5">
        <f>VLOOKUP(D10,$A$2:$B$60422,2,FALSE)</f>
        <v>10.5</v>
      </c>
    </row>
    <row r="11" spans="1:5" ht="13.5">
      <c r="A11" s="2" t="s">
        <v>9</v>
      </c>
      <c r="B11" s="12">
        <v>1.9</v>
      </c>
      <c r="D11" s="21">
        <f>LARGE($A$2:$A$60422,22)</f>
        <v>41682</v>
      </c>
      <c r="E11" s="5">
        <f>VLOOKUP(D11,$A$2:$B$60422,2,FALSE)</f>
        <v>10.5</v>
      </c>
    </row>
    <row r="12" spans="1:5" ht="13.5">
      <c r="A12" s="13"/>
      <c r="B12" s="8"/>
      <c r="D12" s="21">
        <f>LARGE($A$2:$A$60422,21)</f>
        <v>41683</v>
      </c>
      <c r="E12" s="5">
        <f>VLOOKUP(D12,$A$2:$B$60422,2,FALSE)</f>
        <v>10.5</v>
      </c>
    </row>
    <row r="13" spans="1:5" ht="13.5">
      <c r="A13" s="13" t="s">
        <v>66</v>
      </c>
      <c r="B13" s="23" t="s">
        <v>66</v>
      </c>
      <c r="D13" s="21">
        <f>LARGE($A$2:$A$60422,20)</f>
        <v>41684</v>
      </c>
      <c r="E13" s="5">
        <f>VLOOKUP(D13,$A$2:$B$60422,2,FALSE)</f>
        <v>10.5</v>
      </c>
    </row>
    <row r="14" spans="1:5" ht="13.5">
      <c r="A14" s="13"/>
      <c r="B14" s="8"/>
      <c r="D14" s="21">
        <f>LARGE($A$2:$A$60422,19)</f>
        <v>41685</v>
      </c>
      <c r="E14" s="5">
        <f>VLOOKUP(D14,$A$2:$B$60422,2,FALSE)</f>
        <v>10.5</v>
      </c>
    </row>
    <row r="15" spans="1:5" ht="13.5">
      <c r="A15" s="13" t="s">
        <v>11</v>
      </c>
      <c r="B15" s="8">
        <v>12.75</v>
      </c>
      <c r="D15" s="21">
        <f>LARGE($A$2:$A$60422,18)</f>
        <v>41686</v>
      </c>
      <c r="E15" s="5">
        <f>VLOOKUP(D15,$A$2:$B$60422,2,FALSE)</f>
        <v>10.5</v>
      </c>
    </row>
    <row r="16" spans="1:5" ht="13.5">
      <c r="A16" s="13" t="s">
        <v>12</v>
      </c>
      <c r="B16" s="8">
        <v>12.75</v>
      </c>
      <c r="D16" s="21">
        <f>LARGE($A$2:$A$60422,17)</f>
        <v>41687</v>
      </c>
      <c r="E16" s="5">
        <f>VLOOKUP(D16,$A$2:$B$60422,2,FALSE)</f>
        <v>10.5</v>
      </c>
    </row>
    <row r="17" spans="1:5" ht="13.5">
      <c r="A17" s="13" t="s">
        <v>13</v>
      </c>
      <c r="B17" s="8">
        <v>12.75</v>
      </c>
      <c r="D17" s="21">
        <f>LARGE($A$2:$A$60422,16)</f>
        <v>41688</v>
      </c>
      <c r="E17" s="5">
        <f>VLOOKUP(D17,$A$2:$B$60422,2,FALSE)</f>
        <v>10.5</v>
      </c>
    </row>
    <row r="18" spans="1:5" ht="13.5">
      <c r="A18" s="13" t="s">
        <v>14</v>
      </c>
      <c r="B18" s="8">
        <v>12.75</v>
      </c>
      <c r="D18" s="21">
        <f>LARGE($A$2:$A$60422,15)</f>
        <v>41689</v>
      </c>
      <c r="E18" s="5">
        <f>VLOOKUP(D18,$A$2:$B$60422,2,FALSE)</f>
        <v>10.5</v>
      </c>
    </row>
    <row r="19" spans="1:5" ht="13.5">
      <c r="A19" s="13" t="s">
        <v>15</v>
      </c>
      <c r="B19" s="8">
        <v>12.75</v>
      </c>
      <c r="D19" s="21">
        <f>LARGE($A$2:$A$60422,14)</f>
        <v>41690</v>
      </c>
      <c r="E19" s="5">
        <f>VLOOKUP(D19,$A$2:$B$60422,2,FALSE)</f>
        <v>10.5</v>
      </c>
    </row>
    <row r="20" spans="1:7" ht="14.25">
      <c r="A20" s="13" t="s">
        <v>16</v>
      </c>
      <c r="B20" s="8">
        <v>12.75</v>
      </c>
      <c r="D20" s="21">
        <f>LARGE($A$2:$A$60422,13)</f>
        <v>41691</v>
      </c>
      <c r="E20" s="5">
        <f>VLOOKUP(D20,$A$2:$B$60422,2,FALSE)</f>
        <v>10.5</v>
      </c>
      <c r="G20" s="16" t="s">
        <v>65</v>
      </c>
    </row>
    <row r="21" spans="1:5" ht="13.5">
      <c r="A21" s="13" t="s">
        <v>17</v>
      </c>
      <c r="B21" s="8">
        <v>12.75</v>
      </c>
      <c r="D21" s="21">
        <f>LARGE($A$2:$A$60422,12)</f>
        <v>41692</v>
      </c>
      <c r="E21" s="5">
        <f>VLOOKUP(D21,$A$2:$B$60422,2,FALSE)</f>
        <v>10.5</v>
      </c>
    </row>
    <row r="22" spans="1:5" ht="13.5">
      <c r="A22" s="13" t="s">
        <v>18</v>
      </c>
      <c r="B22" s="8">
        <v>12.75</v>
      </c>
      <c r="D22" s="21">
        <f>LARGE($A$2:$A$60422,11)</f>
        <v>41693</v>
      </c>
      <c r="E22" s="5">
        <f>VLOOKUP(D22,$A$2:$B$60422,2,FALSE)</f>
        <v>10.5</v>
      </c>
    </row>
    <row r="23" spans="1:5" ht="13.5">
      <c r="A23" s="13" t="s">
        <v>19</v>
      </c>
      <c r="B23" s="8">
        <v>12.75</v>
      </c>
      <c r="D23" s="21">
        <f>LARGE($A$2:$A$60422,10)</f>
        <v>41694</v>
      </c>
      <c r="E23" s="5">
        <f>VLOOKUP(D23,$A$2:$B$60422,2,FALSE)</f>
        <v>10.5</v>
      </c>
    </row>
    <row r="24" spans="1:5" ht="13.5">
      <c r="A24" s="13" t="s">
        <v>20</v>
      </c>
      <c r="B24" s="8">
        <v>12.75</v>
      </c>
      <c r="D24" s="21">
        <f>LARGE($A$2:$A$60422,9)</f>
        <v>41695</v>
      </c>
      <c r="E24" s="5">
        <f>VLOOKUP(D24,$A$2:$B$60422,2,FALSE)</f>
        <v>10.5</v>
      </c>
    </row>
    <row r="25" spans="1:5" ht="13.5">
      <c r="A25" s="13" t="s">
        <v>21</v>
      </c>
      <c r="B25" s="8">
        <v>12.75</v>
      </c>
      <c r="D25" s="21">
        <f>LARGE($A$2:$A$60422,8)</f>
        <v>41696</v>
      </c>
      <c r="E25" s="5">
        <f>VLOOKUP(D25,$A$2:$B$60422,2,FALSE)</f>
        <v>10.5</v>
      </c>
    </row>
    <row r="26" spans="1:5" ht="13.5">
      <c r="A26" s="13" t="s">
        <v>22</v>
      </c>
      <c r="B26" s="8">
        <v>12.75</v>
      </c>
      <c r="D26" s="21">
        <f>LARGE($A$2:$A$60422,7)</f>
        <v>41697</v>
      </c>
      <c r="E26" s="5">
        <f>VLOOKUP(D26,$A$2:$B$60422,2,FALSE)</f>
        <v>10.75</v>
      </c>
    </row>
    <row r="27" spans="1:5" ht="13.5">
      <c r="A27" s="13" t="s">
        <v>23</v>
      </c>
      <c r="B27" s="8">
        <v>12.75</v>
      </c>
      <c r="D27" s="21">
        <f>LARGE($A$2:$A$60422,6)</f>
        <v>41698</v>
      </c>
      <c r="E27" s="5">
        <f>VLOOKUP(D27,$A$2:$B$60422,2,FALSE)</f>
        <v>10.75</v>
      </c>
    </row>
    <row r="28" spans="1:5" ht="13.5">
      <c r="A28" s="13" t="s">
        <v>24</v>
      </c>
      <c r="B28" s="8">
        <v>12.75</v>
      </c>
      <c r="D28" s="21">
        <f>LARGE($A$2:$A$60422,5)</f>
        <v>41699</v>
      </c>
      <c r="E28" s="5">
        <f>VLOOKUP(D28,$A$2:$B$60422,2,FALSE)</f>
        <v>10.75</v>
      </c>
    </row>
    <row r="29" spans="1:5" ht="13.5">
      <c r="A29" s="13" t="s">
        <v>25</v>
      </c>
      <c r="B29" s="8">
        <v>12.75</v>
      </c>
      <c r="D29" s="21">
        <f>LARGE($A$2:$A$60422,4)</f>
        <v>41700</v>
      </c>
      <c r="E29" s="5">
        <f>VLOOKUP(D29,$A$2:$B$60422,2,FALSE)</f>
        <v>10.75</v>
      </c>
    </row>
    <row r="30" spans="1:5" ht="13.5">
      <c r="A30" s="13" t="s">
        <v>26</v>
      </c>
      <c r="B30" s="8">
        <v>12.75</v>
      </c>
      <c r="D30" s="21">
        <f>LARGE($A$2:$A$60422,3)</f>
        <v>41701</v>
      </c>
      <c r="E30" s="5">
        <f>VLOOKUP(D30,$A$2:$B$60422,2,FALSE)</f>
        <v>10.75</v>
      </c>
    </row>
    <row r="31" spans="1:5" ht="13.5">
      <c r="A31" s="13" t="s">
        <v>27</v>
      </c>
      <c r="B31" s="8">
        <v>12.75</v>
      </c>
      <c r="D31" s="21">
        <f>LARGE($A$2:$A$60422,2)</f>
        <v>41702</v>
      </c>
      <c r="E31" s="5">
        <f>VLOOKUP(D31,$A$2:$B$60422,2,FALSE)</f>
        <v>10.75</v>
      </c>
    </row>
    <row r="32" spans="1:5" ht="14.25" thickBot="1">
      <c r="A32" s="13" t="s">
        <v>28</v>
      </c>
      <c r="B32" s="8">
        <v>12.75</v>
      </c>
      <c r="D32" s="22">
        <f>LARGE($A$2:$A$60422,1)</f>
        <v>41703</v>
      </c>
      <c r="E32" s="6">
        <f>VLOOKUP(D32,$A$2:$B$60422,2,FALSE)</f>
        <v>10.75</v>
      </c>
    </row>
    <row r="33" spans="1:2" ht="13.5">
      <c r="A33" s="13" t="s">
        <v>29</v>
      </c>
      <c r="B33" s="8">
        <v>12.75</v>
      </c>
    </row>
    <row r="34" spans="1:2" ht="13.5">
      <c r="A34" s="13" t="s">
        <v>30</v>
      </c>
      <c r="B34" s="8">
        <v>12.75</v>
      </c>
    </row>
    <row r="35" spans="1:2" ht="13.5">
      <c r="A35" s="13" t="s">
        <v>31</v>
      </c>
      <c r="B35" s="8">
        <v>12.75</v>
      </c>
    </row>
    <row r="36" spans="1:2" ht="13.5">
      <c r="A36" s="13" t="s">
        <v>32</v>
      </c>
      <c r="B36" s="8">
        <v>12.75</v>
      </c>
    </row>
    <row r="37" spans="1:2" ht="13.5">
      <c r="A37" s="13" t="s">
        <v>33</v>
      </c>
      <c r="B37" s="8">
        <v>12.75</v>
      </c>
    </row>
    <row r="38" spans="1:2" ht="13.5">
      <c r="A38" s="13" t="s">
        <v>34</v>
      </c>
      <c r="B38" s="8">
        <v>12.75</v>
      </c>
    </row>
    <row r="39" spans="1:2" ht="13.5">
      <c r="A39" s="13" t="s">
        <v>35</v>
      </c>
      <c r="B39" s="8">
        <v>12.75</v>
      </c>
    </row>
    <row r="40" spans="1:2" ht="13.5">
      <c r="A40" s="13" t="s">
        <v>36</v>
      </c>
      <c r="B40" s="8">
        <v>12.75</v>
      </c>
    </row>
    <row r="41" spans="1:2" ht="13.5">
      <c r="A41" s="13" t="s">
        <v>37</v>
      </c>
      <c r="B41" s="8">
        <v>12.75</v>
      </c>
    </row>
    <row r="42" spans="1:2" ht="13.5">
      <c r="A42" s="13" t="s">
        <v>38</v>
      </c>
      <c r="B42" s="8">
        <v>12.75</v>
      </c>
    </row>
    <row r="43" spans="1:2" ht="13.5">
      <c r="A43" s="13" t="s">
        <v>39</v>
      </c>
      <c r="B43" s="8">
        <v>13.25</v>
      </c>
    </row>
    <row r="44" spans="1:2" ht="13.5">
      <c r="A44" s="13" t="s">
        <v>40</v>
      </c>
      <c r="B44" s="8">
        <v>13.25</v>
      </c>
    </row>
    <row r="45" spans="1:2" ht="13.5">
      <c r="A45" s="13" t="s">
        <v>41</v>
      </c>
      <c r="B45" s="8">
        <v>13.25</v>
      </c>
    </row>
    <row r="46" spans="1:2" ht="13.5">
      <c r="A46" s="13" t="s">
        <v>42</v>
      </c>
      <c r="B46" s="8">
        <v>13.25</v>
      </c>
    </row>
    <row r="47" spans="1:2" ht="13.5">
      <c r="A47" s="13" t="s">
        <v>43</v>
      </c>
      <c r="B47" s="8">
        <v>13.25</v>
      </c>
    </row>
    <row r="48" spans="1:2" ht="13.5">
      <c r="A48" s="13" t="s">
        <v>44</v>
      </c>
      <c r="B48" s="8">
        <v>13.25</v>
      </c>
    </row>
    <row r="49" spans="1:2" ht="13.5">
      <c r="A49" s="13" t="s">
        <v>45</v>
      </c>
      <c r="B49" s="8">
        <v>13.25</v>
      </c>
    </row>
    <row r="50" spans="1:2" ht="13.5">
      <c r="A50" s="13" t="s">
        <v>46</v>
      </c>
      <c r="B50" s="8">
        <v>13.25</v>
      </c>
    </row>
    <row r="51" spans="1:2" ht="13.5">
      <c r="A51" s="13" t="s">
        <v>47</v>
      </c>
      <c r="B51" s="8">
        <v>13.25</v>
      </c>
    </row>
    <row r="52" spans="1:2" ht="13.5">
      <c r="A52" s="13" t="s">
        <v>48</v>
      </c>
      <c r="B52" s="8">
        <v>13.25</v>
      </c>
    </row>
    <row r="53" spans="1:2" ht="13.5">
      <c r="A53" s="13" t="s">
        <v>49</v>
      </c>
      <c r="B53" s="8">
        <v>13.25</v>
      </c>
    </row>
    <row r="54" spans="1:2" ht="13.5">
      <c r="A54" s="13" t="s">
        <v>50</v>
      </c>
      <c r="B54" s="8">
        <v>13.25</v>
      </c>
    </row>
    <row r="55" spans="1:2" ht="13.5">
      <c r="A55" s="13" t="s">
        <v>51</v>
      </c>
      <c r="B55" s="8">
        <v>13.25</v>
      </c>
    </row>
    <row r="56" spans="1:2" ht="13.5">
      <c r="A56" s="13" t="s">
        <v>52</v>
      </c>
      <c r="B56" s="8">
        <v>13.25</v>
      </c>
    </row>
    <row r="57" spans="1:2" ht="13.5">
      <c r="A57" s="13" t="s">
        <v>53</v>
      </c>
      <c r="B57" s="8">
        <v>13.25</v>
      </c>
    </row>
    <row r="58" spans="1:2" ht="13.5">
      <c r="A58" s="13" t="s">
        <v>54</v>
      </c>
      <c r="B58" s="8">
        <v>13.25</v>
      </c>
    </row>
    <row r="59" spans="1:2" ht="13.5">
      <c r="A59" s="13" t="s">
        <v>55</v>
      </c>
      <c r="B59" s="8">
        <v>13.25</v>
      </c>
    </row>
    <row r="60" spans="1:2" ht="13.5">
      <c r="A60" s="13" t="s">
        <v>56</v>
      </c>
      <c r="B60" s="8">
        <v>13.25</v>
      </c>
    </row>
    <row r="61" spans="1:2" ht="13.5">
      <c r="A61" s="13" t="s">
        <v>57</v>
      </c>
      <c r="B61" s="8">
        <v>13.25</v>
      </c>
    </row>
    <row r="62" spans="1:2" ht="13.5">
      <c r="A62" s="13" t="s">
        <v>58</v>
      </c>
      <c r="B62" s="8">
        <v>13.25</v>
      </c>
    </row>
    <row r="63" spans="1:2" ht="13.5">
      <c r="A63" s="13" t="s">
        <v>59</v>
      </c>
      <c r="B63" s="8">
        <v>13.25</v>
      </c>
    </row>
    <row r="64" spans="1:2" ht="13.5">
      <c r="A64" s="13" t="s">
        <v>60</v>
      </c>
      <c r="B64" s="8">
        <v>13.25</v>
      </c>
    </row>
    <row r="65" spans="1:2" ht="13.5">
      <c r="A65" s="13" t="s">
        <v>61</v>
      </c>
      <c r="B65" s="8">
        <v>13.25</v>
      </c>
    </row>
    <row r="66" spans="1:2" ht="13.5">
      <c r="A66" s="13" t="s">
        <v>62</v>
      </c>
      <c r="B66" s="8">
        <v>13.25</v>
      </c>
    </row>
    <row r="67" spans="1:2" ht="13.5">
      <c r="A67" s="14"/>
      <c r="B67" s="9"/>
    </row>
    <row r="68" spans="1:2" ht="14.25" thickBot="1">
      <c r="A68" s="15"/>
      <c r="B68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indexw</dc:creator>
  <cp:keywords/>
  <dc:description/>
  <cp:lastModifiedBy>er</cp:lastModifiedBy>
  <cp:lastPrinted>2012-12-22T22:26:52Z</cp:lastPrinted>
  <dcterms:created xsi:type="dcterms:W3CDTF">2010-10-16T22:11:15Z</dcterms:created>
  <dcterms:modified xsi:type="dcterms:W3CDTF">2015-07-02T01:39:01Z</dcterms:modified>
  <cp:category/>
  <cp:version/>
  <cp:contentType/>
  <cp:contentStatus/>
</cp:coreProperties>
</file>